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1" sheetId="1" r:id="rId1"/>
    <sheet name="Arkusz1" sheetId="2" r:id="rId2"/>
  </sheets>
  <definedNames>
    <definedName name="_xlnm.Print_Area" localSheetId="0">'1'!$A$1:$N$69</definedName>
  </definedNames>
  <calcPr fullCalcOnLoad="1"/>
</workbook>
</file>

<file path=xl/sharedStrings.xml><?xml version="1.0" encoding="utf-8"?>
<sst xmlns="http://schemas.openxmlformats.org/spreadsheetml/2006/main" count="82" uniqueCount="58">
  <si>
    <t>środki europejskie             i inne środki pochodzące          ze źródeł zagranicznych, niepodlegające zwrotowi</t>
  </si>
  <si>
    <t>środki europejskie                     i inne środki pochodzące                ze źródeł zagranicznych, niepodlegające zwrotowi</t>
  </si>
  <si>
    <t>* nazwa źródła dochodów wg nazw paragrafów</t>
  </si>
  <si>
    <t>Żródło dochodów *</t>
  </si>
  <si>
    <t>Dział</t>
  </si>
  <si>
    <t>w tym:</t>
  </si>
  <si>
    <t>z tego:</t>
  </si>
  <si>
    <t>dotacje</t>
  </si>
  <si>
    <t>Ogółem</t>
  </si>
  <si>
    <t>bieżące</t>
  </si>
  <si>
    <t>majątkowe</t>
  </si>
  <si>
    <t xml:space="preserve">w złotych </t>
  </si>
  <si>
    <t>Plan przed zmianą</t>
  </si>
  <si>
    <t>Zmniejszenie</t>
  </si>
  <si>
    <t>Zwiększenie</t>
  </si>
  <si>
    <t>Plan po zmianie</t>
  </si>
  <si>
    <t>600</t>
  </si>
  <si>
    <t>Transport i łączność</t>
  </si>
  <si>
    <t>Dochody budżetu powiatu na 2012r.</t>
  </si>
  <si>
    <t>Planowane dochody na 2012r</t>
  </si>
  <si>
    <t>Dotacje celowe otrzymane z budżetu państwa na realizację bieżacych zadań własnych powiatu</t>
  </si>
  <si>
    <t>Ochrona zdrowia</t>
  </si>
  <si>
    <t>Różne rozliczenia</t>
  </si>
  <si>
    <t>Subwencje ogólne z budżetu państwa</t>
  </si>
  <si>
    <t>921</t>
  </si>
  <si>
    <t>Kultura i ochrona dziedzictwa narodowego</t>
  </si>
  <si>
    <t>Dotacje otrzymane z państwowych funduszy celowych na realizację zadań bieżących jednostek sektora finansów publicznych</t>
  </si>
  <si>
    <t>Wpływy ze sprzedaży składników majątkowych</t>
  </si>
  <si>
    <t>Pomoc społeczna</t>
  </si>
  <si>
    <t>Administracja publiczna</t>
  </si>
  <si>
    <t>Dotacje celowe otrzymane z budżetu państwa na zadania bieżące z zakresu administracji rządowej i inne zadania zlecone ustawami realizowane przez powiat</t>
  </si>
  <si>
    <t>Oświata i wychowanie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</si>
  <si>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</si>
  <si>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</si>
  <si>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Pozostałe odsetki</t>
  </si>
  <si>
    <t>Otrzymane spadki, zapisy i darowizny w postaci pieniężnej</t>
  </si>
  <si>
    <t>Wpływy z różnych dochodów</t>
  </si>
  <si>
    <t>Edukacyjna opieka wychowawcza</t>
  </si>
  <si>
    <t>Wpływy z usług</t>
  </si>
  <si>
    <t>010</t>
  </si>
  <si>
    <t>Rolnictwo i łowiectwo</t>
  </si>
  <si>
    <t>Dochody jednostek samorządu terytorialnego związane z realizacją zadań z zakresu administracji rządowej oraz innych zadań zleconych ustawami</t>
  </si>
  <si>
    <t>200</t>
  </si>
  <si>
    <t>Dotacje celowe w ramach programów finansowanych z udziałem środków europejskich oraz środków o których mowa w art.. 5 ust. 1 pkt 3 oraz ust. 3 pkt 5 i 6 ustawy lub płatności w ramach środków europejskich</t>
  </si>
  <si>
    <t>Dotacja celowa otrzymana z tytułu pomocy finansowej udzielanej między jednostkami samorządu terytorialnego na dofinansowanie własnych zadań inwestycyjnych i zakupów inwestycyjnych</t>
  </si>
  <si>
    <t>Gospodarka mieszkaniowa</t>
  </si>
  <si>
    <t>Dochody z najmu i dzierżawy składników majątku Skarbu Państwa, jednostek samorządu terytorialnego lub innych jednostek zaliczanych do sektora finansów publicznych oraz innych o podobnym charakterze</t>
  </si>
  <si>
    <t>Wpłaty z tytułu odpłatnego nabycia prawa własności nieruchomości oraz prawa wieczystego nieruchomości</t>
  </si>
  <si>
    <t>Działalność usługowa</t>
  </si>
  <si>
    <t>Grzywny, mandaty i inne kary pieniężne od osób fizycznych</t>
  </si>
  <si>
    <t>Dochody od osób prawnych, od osób fizycznych i od innych jednostek nieposiadających osobowości prawnej oraz wydatki związane z ich poborem</t>
  </si>
  <si>
    <t>Podatek dochodowy od osób prawnych</t>
  </si>
  <si>
    <t>Wpływy z innych lokalnych opłat pobieranych przez jednostki samorządu terytorialnego na podstawie odrębnych ustaw</t>
  </si>
  <si>
    <t>Wpływy z opłat za koncesje i licencje</t>
  </si>
  <si>
    <t>Pozostałe zadania w zakresie polityki społecznej</t>
  </si>
  <si>
    <t>Gospodarka komunalna i ochrona środowiska</t>
  </si>
  <si>
    <t>Dotacje celowe otrzymane od samorządu województwa na zadania bieżące realizowane na podstawie porozumień (umów) między jednostkami</t>
  </si>
  <si>
    <t>Środki na uzupełnienie dochodów powiatów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</si>
</sst>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0.0"/>
  </numFmts>
  <fonts count="53"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sz val="8"/>
      <name val="Arial CE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5"/>
      <name val="Arial CE"/>
      <family val="0"/>
    </font>
    <font>
      <b/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37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horizontal="right" vertical="center" wrapText="1"/>
      <protection locked="0"/>
    </xf>
    <xf numFmtId="171" fontId="1" fillId="35" borderId="10" xfId="0" applyNumberFormat="1" applyFont="1" applyFill="1" applyBorder="1" applyAlignment="1">
      <alignment horizontal="right" vertical="center"/>
    </xf>
    <xf numFmtId="3" fontId="1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0" xfId="0" applyNumberFormat="1" applyFont="1" applyFill="1" applyBorder="1" applyAlignment="1" applyProtection="1" quotePrefix="1">
      <alignment horizontal="righ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173" fontId="10" fillId="35" borderId="10" xfId="42" applyNumberFormat="1" applyFont="1" applyFill="1" applyBorder="1" applyAlignment="1" applyProtection="1">
      <alignment horizontal="right" vertical="center" wrapText="1"/>
      <protection locked="0"/>
    </xf>
    <xf numFmtId="173" fontId="13" fillId="35" borderId="10" xfId="42" applyNumberFormat="1" applyFont="1" applyFill="1" applyBorder="1" applyAlignment="1">
      <alignment horizontal="right" vertical="center" wrapText="1"/>
    </xf>
    <xf numFmtId="173" fontId="6" fillId="35" borderId="10" xfId="42" applyNumberFormat="1" applyFont="1" applyFill="1" applyBorder="1" applyAlignment="1" applyProtection="1">
      <alignment horizontal="right" vertical="center" wrapText="1"/>
      <protection locked="0"/>
    </xf>
    <xf numFmtId="173" fontId="1" fillId="35" borderId="10" xfId="42" applyNumberFormat="1" applyFont="1" applyFill="1" applyBorder="1" applyAlignment="1">
      <alignment horizontal="right" vertical="center"/>
    </xf>
    <xf numFmtId="173" fontId="12" fillId="35" borderId="10" xfId="42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 wrapText="1"/>
    </xf>
    <xf numFmtId="181" fontId="0" fillId="0" borderId="10" xfId="42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16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1" fontId="5" fillId="35" borderId="10" xfId="42" applyNumberFormat="1" applyFont="1" applyFill="1" applyBorder="1" applyAlignment="1" applyProtection="1">
      <alignment horizontal="right" vertical="center" wrapText="1"/>
      <protection locked="0"/>
    </xf>
    <xf numFmtId="181" fontId="1" fillId="35" borderId="10" xfId="42" applyNumberFormat="1" applyFont="1" applyFill="1" applyBorder="1" applyAlignment="1">
      <alignment horizontal="right" vertical="center"/>
    </xf>
    <xf numFmtId="181" fontId="7" fillId="0" borderId="10" xfId="42" applyNumberFormat="1" applyFont="1" applyFill="1" applyBorder="1" applyAlignment="1" applyProtection="1">
      <alignment horizontal="righ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6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8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/>
    </xf>
    <xf numFmtId="49" fontId="18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9"/>
  <sheetViews>
    <sheetView tabSelected="1" zoomScale="85" zoomScaleNormal="85" zoomScalePageLayoutView="0" workbookViewId="0" topLeftCell="A1">
      <pane xSplit="4" ySplit="8" topLeftCell="E5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67" sqref="J67"/>
    </sheetView>
  </sheetViews>
  <sheetFormatPr defaultColWidth="9.00390625" defaultRowHeight="12.75"/>
  <cols>
    <col min="1" max="1" width="0.2421875" style="0" customWidth="1"/>
    <col min="2" max="2" width="6.125" style="0" customWidth="1"/>
    <col min="4" max="4" width="25.75390625" style="0" customWidth="1"/>
    <col min="5" max="5" width="14.625" style="0" customWidth="1"/>
    <col min="6" max="6" width="12.875" style="0" customWidth="1"/>
    <col min="7" max="7" width="12.625" style="0" customWidth="1"/>
    <col min="8" max="8" width="13.00390625" style="0" customWidth="1"/>
    <col min="9" max="9" width="11.00390625" style="0" customWidth="1"/>
    <col min="10" max="10" width="11.875" style="0" customWidth="1"/>
    <col min="11" max="11" width="15.00390625" style="0" customWidth="1"/>
    <col min="12" max="12" width="11.125" style="0" customWidth="1"/>
    <col min="13" max="13" width="9.625" style="0" customWidth="1"/>
    <col min="14" max="14" width="13.875" style="0" customWidth="1"/>
  </cols>
  <sheetData>
    <row r="3" spans="1:14" ht="15.75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11</v>
      </c>
    </row>
    <row r="4" spans="1:14" ht="12" customHeight="1">
      <c r="A4" s="7"/>
      <c r="B4" s="69" t="s">
        <v>4</v>
      </c>
      <c r="C4" s="69" t="s">
        <v>3</v>
      </c>
      <c r="D4" s="69"/>
      <c r="E4" s="69" t="s">
        <v>19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10.5" customHeight="1">
      <c r="A5" s="2"/>
      <c r="B5" s="69"/>
      <c r="C5" s="69"/>
      <c r="D5" s="69"/>
      <c r="E5" s="69" t="s">
        <v>8</v>
      </c>
      <c r="F5" s="69"/>
      <c r="G5" s="69"/>
      <c r="H5" s="69"/>
      <c r="I5" s="77" t="s">
        <v>6</v>
      </c>
      <c r="J5" s="77"/>
      <c r="K5" s="77"/>
      <c r="L5" s="77"/>
      <c r="M5" s="77"/>
      <c r="N5" s="77"/>
    </row>
    <row r="6" spans="1:14" ht="12.75">
      <c r="A6" s="2"/>
      <c r="B6" s="69"/>
      <c r="C6" s="69"/>
      <c r="D6" s="69"/>
      <c r="E6" s="69"/>
      <c r="F6" s="69"/>
      <c r="G6" s="69"/>
      <c r="H6" s="69"/>
      <c r="I6" s="69" t="s">
        <v>9</v>
      </c>
      <c r="J6" s="75" t="s">
        <v>5</v>
      </c>
      <c r="K6" s="75"/>
      <c r="L6" s="69" t="s">
        <v>10</v>
      </c>
      <c r="M6" s="75" t="s">
        <v>5</v>
      </c>
      <c r="N6" s="75"/>
    </row>
    <row r="7" spans="1:14" ht="54" customHeight="1">
      <c r="A7" s="2"/>
      <c r="B7" s="69"/>
      <c r="C7" s="69"/>
      <c r="D7" s="69"/>
      <c r="E7" s="69"/>
      <c r="F7" s="69"/>
      <c r="G7" s="69"/>
      <c r="H7" s="69"/>
      <c r="I7" s="69"/>
      <c r="J7" s="75" t="s">
        <v>7</v>
      </c>
      <c r="K7" s="76" t="s">
        <v>0</v>
      </c>
      <c r="L7" s="69"/>
      <c r="M7" s="75" t="s">
        <v>7</v>
      </c>
      <c r="N7" s="76" t="s">
        <v>1</v>
      </c>
    </row>
    <row r="8" spans="1:14" ht="39.75" customHeight="1">
      <c r="A8" s="2"/>
      <c r="B8" s="69"/>
      <c r="C8" s="69"/>
      <c r="D8" s="69"/>
      <c r="E8" s="14" t="s">
        <v>12</v>
      </c>
      <c r="F8" s="15" t="s">
        <v>13</v>
      </c>
      <c r="G8" s="15" t="s">
        <v>14</v>
      </c>
      <c r="H8" s="14" t="s">
        <v>15</v>
      </c>
      <c r="I8" s="69"/>
      <c r="J8" s="75"/>
      <c r="K8" s="76"/>
      <c r="L8" s="69"/>
      <c r="M8" s="75"/>
      <c r="N8" s="76"/>
    </row>
    <row r="9" spans="1:14" ht="39.75" customHeight="1">
      <c r="A9" s="2"/>
      <c r="B9" s="36" t="s">
        <v>39</v>
      </c>
      <c r="C9" s="72" t="s">
        <v>40</v>
      </c>
      <c r="D9" s="73"/>
      <c r="E9" s="37">
        <v>40200</v>
      </c>
      <c r="F9" s="38">
        <v>67</v>
      </c>
      <c r="G9" s="38"/>
      <c r="H9" s="13">
        <f>E9-F9+G9</f>
        <v>40133</v>
      </c>
      <c r="I9" s="39">
        <v>-67</v>
      </c>
      <c r="J9" s="40"/>
      <c r="K9" s="41"/>
      <c r="L9" s="39"/>
      <c r="M9" s="40"/>
      <c r="N9" s="41"/>
    </row>
    <row r="10" spans="1:14" ht="52.5" customHeight="1">
      <c r="A10" s="2"/>
      <c r="B10" s="34"/>
      <c r="C10" s="58" t="s">
        <v>41</v>
      </c>
      <c r="D10" s="59"/>
      <c r="E10" s="42" t="s">
        <v>42</v>
      </c>
      <c r="F10" s="50">
        <v>67</v>
      </c>
      <c r="G10" s="43"/>
      <c r="H10" s="12">
        <f>E10-F10+G10</f>
        <v>133</v>
      </c>
      <c r="I10" s="52">
        <v>-67</v>
      </c>
      <c r="J10" s="44"/>
      <c r="K10" s="45"/>
      <c r="L10" s="42"/>
      <c r="M10" s="44"/>
      <c r="N10" s="45"/>
    </row>
    <row r="11" spans="1:14" ht="24.75" customHeight="1">
      <c r="A11" s="3"/>
      <c r="B11" s="16" t="s">
        <v>16</v>
      </c>
      <c r="C11" s="68" t="s">
        <v>17</v>
      </c>
      <c r="D11" s="68"/>
      <c r="E11" s="17">
        <v>2727647</v>
      </c>
      <c r="F11" s="17">
        <f>SUM(F12:F15)</f>
        <v>265007</v>
      </c>
      <c r="G11" s="17">
        <f>SUM(G12:G15)</f>
        <v>268798</v>
      </c>
      <c r="H11" s="13">
        <f>E11-F11+G11</f>
        <v>2731438</v>
      </c>
      <c r="I11" s="17">
        <f aca="true" t="shared" si="0" ref="I11:N11">SUM(I12:I15)</f>
        <v>-28654</v>
      </c>
      <c r="J11" s="17">
        <f t="shared" si="0"/>
        <v>-28654</v>
      </c>
      <c r="K11" s="17"/>
      <c r="L11" s="17">
        <f t="shared" si="0"/>
        <v>32445</v>
      </c>
      <c r="M11" s="17">
        <f t="shared" si="0"/>
        <v>-236353</v>
      </c>
      <c r="N11" s="17">
        <f t="shared" si="0"/>
        <v>259545</v>
      </c>
    </row>
    <row r="12" spans="1:14" ht="24.75" customHeight="1">
      <c r="A12" s="3"/>
      <c r="B12" s="32"/>
      <c r="C12" s="70" t="s">
        <v>27</v>
      </c>
      <c r="D12" s="71"/>
      <c r="E12" s="12">
        <v>21149</v>
      </c>
      <c r="F12" s="12"/>
      <c r="G12" s="12">
        <v>9253</v>
      </c>
      <c r="H12" s="12">
        <f aca="true" t="shared" si="1" ref="H12:H67">E12-F12+G12</f>
        <v>30402</v>
      </c>
      <c r="I12" s="12"/>
      <c r="J12" s="22"/>
      <c r="K12" s="23"/>
      <c r="L12" s="12">
        <v>9253</v>
      </c>
      <c r="M12" s="24"/>
      <c r="N12" s="25"/>
    </row>
    <row r="13" spans="1:14" ht="41.25" customHeight="1">
      <c r="A13" s="3"/>
      <c r="B13" s="21"/>
      <c r="C13" s="64" t="s">
        <v>20</v>
      </c>
      <c r="D13" s="65"/>
      <c r="E13" s="30">
        <v>500000</v>
      </c>
      <c r="F13" s="12">
        <v>28654</v>
      </c>
      <c r="G13" s="12"/>
      <c r="H13" s="12">
        <f t="shared" si="1"/>
        <v>471346</v>
      </c>
      <c r="I13" s="12">
        <v>-28654</v>
      </c>
      <c r="J13" s="22">
        <v>-28654</v>
      </c>
      <c r="K13" s="23"/>
      <c r="L13" s="12"/>
      <c r="M13" s="24"/>
      <c r="N13" s="25"/>
    </row>
    <row r="14" spans="1:14" ht="66" customHeight="1">
      <c r="A14" s="3"/>
      <c r="B14" s="21"/>
      <c r="C14" s="64" t="s">
        <v>43</v>
      </c>
      <c r="D14" s="65"/>
      <c r="E14" s="30">
        <v>0</v>
      </c>
      <c r="F14" s="12"/>
      <c r="G14" s="12">
        <v>259545</v>
      </c>
      <c r="H14" s="12">
        <f t="shared" si="1"/>
        <v>259545</v>
      </c>
      <c r="I14" s="12"/>
      <c r="J14" s="22"/>
      <c r="K14" s="46"/>
      <c r="L14" s="12">
        <v>259545</v>
      </c>
      <c r="M14" s="24"/>
      <c r="N14" s="46">
        <v>259545</v>
      </c>
    </row>
    <row r="15" spans="1:14" ht="64.5" customHeight="1">
      <c r="A15" s="3"/>
      <c r="B15" s="21"/>
      <c r="C15" s="64" t="s">
        <v>44</v>
      </c>
      <c r="D15" s="65"/>
      <c r="E15" s="30">
        <v>1835323</v>
      </c>
      <c r="F15" s="12">
        <v>236353</v>
      </c>
      <c r="G15" s="12"/>
      <c r="H15" s="12">
        <f t="shared" si="1"/>
        <v>1598970</v>
      </c>
      <c r="I15" s="12"/>
      <c r="J15" s="22"/>
      <c r="K15" s="46"/>
      <c r="L15" s="12">
        <v>-236353</v>
      </c>
      <c r="M15" s="24">
        <v>-236353</v>
      </c>
      <c r="N15" s="25"/>
    </row>
    <row r="16" spans="1:14" ht="37.5" customHeight="1">
      <c r="A16" s="3"/>
      <c r="B16" s="28">
        <v>700</v>
      </c>
      <c r="C16" s="62" t="s">
        <v>45</v>
      </c>
      <c r="D16" s="63"/>
      <c r="E16" s="33">
        <v>2634439</v>
      </c>
      <c r="F16" s="13">
        <f>SUM(F17:F19)</f>
        <v>1325611</v>
      </c>
      <c r="G16" s="13">
        <f>SUM(G17:G19)</f>
        <v>2600</v>
      </c>
      <c r="H16" s="13">
        <f t="shared" si="1"/>
        <v>1311428</v>
      </c>
      <c r="I16" s="13">
        <f>SUM(I17:I19)</f>
        <v>-42400</v>
      </c>
      <c r="J16" s="13"/>
      <c r="K16" s="13"/>
      <c r="L16" s="13">
        <f>SUM(L17:L19)</f>
        <v>-1280611</v>
      </c>
      <c r="M16" s="13"/>
      <c r="N16" s="13"/>
    </row>
    <row r="17" spans="1:14" ht="66" customHeight="1">
      <c r="A17" s="3"/>
      <c r="B17" s="21"/>
      <c r="C17" s="64" t="s">
        <v>46</v>
      </c>
      <c r="D17" s="65"/>
      <c r="E17" s="30">
        <v>7800</v>
      </c>
      <c r="F17" s="12"/>
      <c r="G17" s="12">
        <v>2600</v>
      </c>
      <c r="H17" s="12">
        <f t="shared" si="1"/>
        <v>10400</v>
      </c>
      <c r="I17" s="12">
        <v>2600</v>
      </c>
      <c r="J17" s="22"/>
      <c r="K17" s="46"/>
      <c r="L17" s="12"/>
      <c r="M17" s="24"/>
      <c r="N17" s="25"/>
    </row>
    <row r="18" spans="1:14" ht="50.25" customHeight="1">
      <c r="A18" s="3"/>
      <c r="B18" s="21"/>
      <c r="C18" s="64" t="s">
        <v>47</v>
      </c>
      <c r="D18" s="65"/>
      <c r="E18" s="30">
        <v>2121639</v>
      </c>
      <c r="F18" s="12">
        <v>1280611</v>
      </c>
      <c r="G18" s="12"/>
      <c r="H18" s="12">
        <f t="shared" si="1"/>
        <v>841028</v>
      </c>
      <c r="I18" s="12"/>
      <c r="J18" s="22"/>
      <c r="K18" s="46"/>
      <c r="L18" s="12">
        <v>-1280611</v>
      </c>
      <c r="M18" s="24"/>
      <c r="N18" s="25"/>
    </row>
    <row r="19" spans="1:14" ht="51.75" customHeight="1">
      <c r="A19" s="3"/>
      <c r="B19" s="21"/>
      <c r="C19" s="64" t="s">
        <v>41</v>
      </c>
      <c r="D19" s="65"/>
      <c r="E19" s="30">
        <v>420000</v>
      </c>
      <c r="F19" s="12">
        <v>45000</v>
      </c>
      <c r="G19" s="12"/>
      <c r="H19" s="12">
        <f t="shared" si="1"/>
        <v>375000</v>
      </c>
      <c r="I19" s="12">
        <v>-45000</v>
      </c>
      <c r="J19" s="22"/>
      <c r="K19" s="46"/>
      <c r="L19" s="12"/>
      <c r="M19" s="24"/>
      <c r="N19" s="25"/>
    </row>
    <row r="20" spans="1:14" ht="39.75" customHeight="1">
      <c r="A20" s="3"/>
      <c r="B20" s="28">
        <v>710</v>
      </c>
      <c r="C20" s="62" t="s">
        <v>48</v>
      </c>
      <c r="D20" s="63"/>
      <c r="E20" s="33">
        <v>1242805</v>
      </c>
      <c r="F20" s="13">
        <f>SUM(F21:F24)</f>
        <v>5860</v>
      </c>
      <c r="G20" s="13">
        <f>SUM(G21:G24)</f>
        <v>96000</v>
      </c>
      <c r="H20" s="13">
        <f>E20-F20+G20</f>
        <v>1332945</v>
      </c>
      <c r="I20" s="13">
        <f>SUM(I21:I24)</f>
        <v>90140</v>
      </c>
      <c r="J20" s="13">
        <f>SUM(J21:J24)</f>
        <v>6000</v>
      </c>
      <c r="K20" s="13"/>
      <c r="L20" s="13"/>
      <c r="M20" s="13"/>
      <c r="N20" s="13"/>
    </row>
    <row r="21" spans="1:14" ht="51.75" customHeight="1">
      <c r="A21" s="3"/>
      <c r="B21" s="21"/>
      <c r="C21" s="64" t="s">
        <v>38</v>
      </c>
      <c r="D21" s="65"/>
      <c r="E21" s="30">
        <v>700000</v>
      </c>
      <c r="F21" s="12"/>
      <c r="G21" s="12">
        <v>90000</v>
      </c>
      <c r="H21" s="12">
        <f>E21-F21+G21</f>
        <v>790000</v>
      </c>
      <c r="I21" s="12">
        <v>90000</v>
      </c>
      <c r="J21" s="22"/>
      <c r="K21" s="46"/>
      <c r="L21" s="12"/>
      <c r="M21" s="24"/>
      <c r="N21" s="25"/>
    </row>
    <row r="22" spans="1:14" ht="51.75" customHeight="1">
      <c r="A22" s="3"/>
      <c r="B22" s="21"/>
      <c r="C22" s="64" t="s">
        <v>34</v>
      </c>
      <c r="D22" s="65"/>
      <c r="E22" s="30">
        <v>1000</v>
      </c>
      <c r="F22" s="12">
        <v>870</v>
      </c>
      <c r="G22" s="12"/>
      <c r="H22" s="12">
        <f>E22-F22+G22</f>
        <v>130</v>
      </c>
      <c r="I22" s="12">
        <v>-870</v>
      </c>
      <c r="J22" s="22"/>
      <c r="K22" s="46"/>
      <c r="L22" s="12"/>
      <c r="M22" s="24"/>
      <c r="N22" s="25"/>
    </row>
    <row r="23" spans="1:14" ht="51.75" customHeight="1">
      <c r="A23" s="3"/>
      <c r="B23" s="21"/>
      <c r="C23" s="64" t="s">
        <v>30</v>
      </c>
      <c r="D23" s="65"/>
      <c r="E23" s="30">
        <v>536805</v>
      </c>
      <c r="F23" s="12"/>
      <c r="G23" s="12">
        <v>6000</v>
      </c>
      <c r="H23" s="12">
        <f>E23-F23+G23</f>
        <v>542805</v>
      </c>
      <c r="I23" s="12">
        <v>6000</v>
      </c>
      <c r="J23" s="22">
        <v>6000</v>
      </c>
      <c r="K23" s="46"/>
      <c r="L23" s="12"/>
      <c r="M23" s="24"/>
      <c r="N23" s="25"/>
    </row>
    <row r="24" spans="1:14" ht="51.75" customHeight="1">
      <c r="A24" s="3"/>
      <c r="B24" s="21"/>
      <c r="C24" s="64" t="s">
        <v>41</v>
      </c>
      <c r="D24" s="65"/>
      <c r="E24" s="30">
        <v>5000</v>
      </c>
      <c r="F24" s="12">
        <v>4990</v>
      </c>
      <c r="G24" s="12"/>
      <c r="H24" s="12">
        <f>E24-F24+G24</f>
        <v>10</v>
      </c>
      <c r="I24" s="12">
        <v>-4990</v>
      </c>
      <c r="J24" s="22"/>
      <c r="K24" s="46"/>
      <c r="L24" s="12"/>
      <c r="M24" s="24"/>
      <c r="N24" s="25"/>
    </row>
    <row r="25" spans="1:14" ht="41.25" customHeight="1">
      <c r="A25" s="3"/>
      <c r="B25" s="28">
        <v>750</v>
      </c>
      <c r="C25" s="62" t="s">
        <v>29</v>
      </c>
      <c r="D25" s="63"/>
      <c r="E25" s="33">
        <v>3116676</v>
      </c>
      <c r="F25" s="13"/>
      <c r="G25" s="13">
        <f>SUM(G26:G29)</f>
        <v>372871</v>
      </c>
      <c r="H25" s="13">
        <f t="shared" si="1"/>
        <v>3489547</v>
      </c>
      <c r="I25" s="13">
        <f>SUM(I26:I29)</f>
        <v>372871</v>
      </c>
      <c r="J25" s="13">
        <f>SUM(J26:J29)</f>
        <v>2583</v>
      </c>
      <c r="K25" s="13"/>
      <c r="L25" s="13"/>
      <c r="M25" s="13"/>
      <c r="N25" s="13"/>
    </row>
    <row r="26" spans="1:14" ht="41.25" customHeight="1">
      <c r="A26" s="3"/>
      <c r="B26" s="35"/>
      <c r="C26" s="58" t="s">
        <v>49</v>
      </c>
      <c r="D26" s="59"/>
      <c r="E26" s="30">
        <v>20000</v>
      </c>
      <c r="F26" s="12"/>
      <c r="G26" s="12">
        <v>34212</v>
      </c>
      <c r="H26" s="12">
        <f t="shared" si="1"/>
        <v>54212</v>
      </c>
      <c r="I26" s="12">
        <v>34212</v>
      </c>
      <c r="J26" s="12"/>
      <c r="K26" s="12"/>
      <c r="L26" s="12"/>
      <c r="M26" s="12"/>
      <c r="N26" s="12"/>
    </row>
    <row r="27" spans="1:14" ht="35.25" customHeight="1">
      <c r="A27" s="3"/>
      <c r="B27" s="35"/>
      <c r="C27" s="58" t="s">
        <v>34</v>
      </c>
      <c r="D27" s="59"/>
      <c r="E27" s="30">
        <v>50000</v>
      </c>
      <c r="F27" s="12"/>
      <c r="G27" s="12">
        <v>295000</v>
      </c>
      <c r="H27" s="12">
        <f t="shared" si="1"/>
        <v>345000</v>
      </c>
      <c r="I27" s="12">
        <v>295000</v>
      </c>
      <c r="J27" s="12"/>
      <c r="K27" s="12"/>
      <c r="L27" s="12"/>
      <c r="M27" s="12"/>
      <c r="N27" s="12"/>
    </row>
    <row r="28" spans="1:14" ht="35.25" customHeight="1">
      <c r="A28" s="3"/>
      <c r="B28" s="35"/>
      <c r="C28" s="58" t="s">
        <v>36</v>
      </c>
      <c r="D28" s="59"/>
      <c r="E28" s="30">
        <v>50000</v>
      </c>
      <c r="F28" s="12"/>
      <c r="G28" s="12">
        <v>41076</v>
      </c>
      <c r="H28" s="12">
        <f t="shared" si="1"/>
        <v>91076</v>
      </c>
      <c r="I28" s="12">
        <v>41076</v>
      </c>
      <c r="J28" s="12"/>
      <c r="K28" s="12"/>
      <c r="L28" s="12"/>
      <c r="M28" s="12"/>
      <c r="N28" s="12"/>
    </row>
    <row r="29" spans="1:14" ht="54" customHeight="1">
      <c r="A29" s="3"/>
      <c r="B29" s="21"/>
      <c r="C29" s="64" t="s">
        <v>30</v>
      </c>
      <c r="D29" s="65"/>
      <c r="E29" s="30">
        <v>202430</v>
      </c>
      <c r="F29" s="12"/>
      <c r="G29" s="12">
        <v>2583</v>
      </c>
      <c r="H29" s="12">
        <f t="shared" si="1"/>
        <v>205013</v>
      </c>
      <c r="I29" s="12">
        <v>2583</v>
      </c>
      <c r="J29" s="22">
        <v>2583</v>
      </c>
      <c r="K29" s="23"/>
      <c r="L29" s="12"/>
      <c r="M29" s="24"/>
      <c r="N29" s="25"/>
    </row>
    <row r="30" spans="1:14" ht="65.25" customHeight="1">
      <c r="A30" s="3"/>
      <c r="B30" s="28">
        <v>756</v>
      </c>
      <c r="C30" s="62" t="s">
        <v>50</v>
      </c>
      <c r="D30" s="63"/>
      <c r="E30" s="33">
        <v>15565647</v>
      </c>
      <c r="F30" s="13">
        <f>SUM(F31:F33)</f>
        <v>19800</v>
      </c>
      <c r="G30" s="13">
        <f>SUM(G31:G33)</f>
        <v>293111</v>
      </c>
      <c r="H30" s="13">
        <f>E30-F30+G30</f>
        <v>15838958</v>
      </c>
      <c r="I30" s="13">
        <f>SUM(I31:I33)</f>
        <v>273311</v>
      </c>
      <c r="J30" s="13"/>
      <c r="K30" s="13"/>
      <c r="L30" s="13"/>
      <c r="M30" s="13"/>
      <c r="N30" s="13"/>
    </row>
    <row r="31" spans="1:14" ht="54" customHeight="1">
      <c r="A31" s="3"/>
      <c r="B31" s="21"/>
      <c r="C31" s="64" t="s">
        <v>51</v>
      </c>
      <c r="D31" s="65"/>
      <c r="E31" s="30">
        <v>350000</v>
      </c>
      <c r="F31" s="12"/>
      <c r="G31" s="12">
        <v>270000</v>
      </c>
      <c r="H31" s="12">
        <f>E31-F31+G31</f>
        <v>620000</v>
      </c>
      <c r="I31" s="12">
        <v>270000</v>
      </c>
      <c r="J31" s="22"/>
      <c r="K31" s="23"/>
      <c r="L31" s="12"/>
      <c r="M31" s="24"/>
      <c r="N31" s="25"/>
    </row>
    <row r="32" spans="1:14" ht="54" customHeight="1">
      <c r="A32" s="3"/>
      <c r="B32" s="21"/>
      <c r="C32" s="64" t="s">
        <v>52</v>
      </c>
      <c r="D32" s="65"/>
      <c r="E32" s="30">
        <v>449000</v>
      </c>
      <c r="F32" s="12"/>
      <c r="G32" s="12">
        <v>23111</v>
      </c>
      <c r="H32" s="12">
        <f>E32-F32+G32</f>
        <v>472111</v>
      </c>
      <c r="I32" s="12">
        <v>23111</v>
      </c>
      <c r="J32" s="22"/>
      <c r="K32" s="23"/>
      <c r="L32" s="12"/>
      <c r="M32" s="24"/>
      <c r="N32" s="25"/>
    </row>
    <row r="33" spans="1:14" ht="54" customHeight="1">
      <c r="A33" s="3"/>
      <c r="B33" s="21"/>
      <c r="C33" s="64" t="s">
        <v>53</v>
      </c>
      <c r="D33" s="65"/>
      <c r="E33" s="30">
        <v>50000</v>
      </c>
      <c r="F33" s="12">
        <v>19800</v>
      </c>
      <c r="G33" s="12"/>
      <c r="H33" s="12">
        <f>E33-F33+G33</f>
        <v>30200</v>
      </c>
      <c r="I33" s="12">
        <v>-19800</v>
      </c>
      <c r="J33" s="22"/>
      <c r="K33" s="23"/>
      <c r="L33" s="12"/>
      <c r="M33" s="24"/>
      <c r="N33" s="25"/>
    </row>
    <row r="34" spans="1:14" ht="49.5" customHeight="1">
      <c r="A34" s="4"/>
      <c r="B34" s="28">
        <v>758</v>
      </c>
      <c r="C34" s="62" t="s">
        <v>22</v>
      </c>
      <c r="D34" s="63"/>
      <c r="E34" s="13">
        <v>38532689</v>
      </c>
      <c r="F34" s="13"/>
      <c r="G34" s="13">
        <v>369138</v>
      </c>
      <c r="H34" s="13">
        <f t="shared" si="1"/>
        <v>38901827</v>
      </c>
      <c r="I34" s="13">
        <v>369138</v>
      </c>
      <c r="J34" s="18"/>
      <c r="K34" s="26"/>
      <c r="L34" s="13"/>
      <c r="M34" s="19"/>
      <c r="N34" s="20"/>
    </row>
    <row r="35" spans="1:14" s="54" customFormat="1" ht="44.25" customHeight="1">
      <c r="A35" s="4"/>
      <c r="B35" s="53"/>
      <c r="C35" s="58" t="s">
        <v>57</v>
      </c>
      <c r="D35" s="78"/>
      <c r="E35" s="12">
        <v>0</v>
      </c>
      <c r="F35" s="12"/>
      <c r="G35" s="12">
        <v>11906</v>
      </c>
      <c r="H35" s="12">
        <f t="shared" si="1"/>
        <v>11906</v>
      </c>
      <c r="I35" s="12">
        <v>11906</v>
      </c>
      <c r="J35" s="22"/>
      <c r="K35" s="23"/>
      <c r="L35" s="12"/>
      <c r="M35" s="24"/>
      <c r="N35" s="25"/>
    </row>
    <row r="36" spans="1:14" ht="45" customHeight="1">
      <c r="A36" s="4"/>
      <c r="B36" s="21"/>
      <c r="C36" s="64" t="s">
        <v>23</v>
      </c>
      <c r="D36" s="65"/>
      <c r="E36" s="12">
        <v>36459289</v>
      </c>
      <c r="F36" s="12"/>
      <c r="G36" s="12">
        <v>357232</v>
      </c>
      <c r="H36" s="12">
        <f t="shared" si="1"/>
        <v>36816521</v>
      </c>
      <c r="I36" s="12">
        <v>357232</v>
      </c>
      <c r="J36" s="22"/>
      <c r="K36" s="23"/>
      <c r="L36" s="12"/>
      <c r="M36" s="24"/>
      <c r="N36" s="25"/>
    </row>
    <row r="37" spans="1:14" ht="49.5" customHeight="1">
      <c r="A37" s="4"/>
      <c r="B37" s="28">
        <v>801</v>
      </c>
      <c r="C37" s="62" t="s">
        <v>31</v>
      </c>
      <c r="D37" s="63"/>
      <c r="E37" s="13">
        <v>1310817</v>
      </c>
      <c r="F37" s="13">
        <f>SUM(F38:F43)</f>
        <v>1025</v>
      </c>
      <c r="G37" s="13">
        <f>SUM(G38:G43)</f>
        <v>30235</v>
      </c>
      <c r="H37" s="13">
        <f t="shared" si="1"/>
        <v>1340027</v>
      </c>
      <c r="I37" s="13">
        <f>SUM(I38:I43)</f>
        <v>29640</v>
      </c>
      <c r="J37" s="13"/>
      <c r="K37" s="13"/>
      <c r="L37" s="13">
        <f>SUM(L38:L43)</f>
        <v>-430</v>
      </c>
      <c r="M37" s="13"/>
      <c r="N37" s="13"/>
    </row>
    <row r="38" spans="1:14" ht="49.5" customHeight="1">
      <c r="A38" s="4"/>
      <c r="B38" s="21"/>
      <c r="C38" s="64" t="s">
        <v>32</v>
      </c>
      <c r="D38" s="65"/>
      <c r="E38" s="12">
        <v>1810</v>
      </c>
      <c r="F38" s="12">
        <v>10</v>
      </c>
      <c r="G38" s="12">
        <v>738</v>
      </c>
      <c r="H38" s="12">
        <f t="shared" si="1"/>
        <v>2538</v>
      </c>
      <c r="I38" s="12">
        <v>728</v>
      </c>
      <c r="J38" s="22"/>
      <c r="K38" s="23"/>
      <c r="L38" s="12"/>
      <c r="M38" s="24"/>
      <c r="N38" s="25"/>
    </row>
    <row r="39" spans="1:14" ht="68.25" customHeight="1">
      <c r="A39" s="4"/>
      <c r="B39" s="21"/>
      <c r="C39" s="64" t="s">
        <v>33</v>
      </c>
      <c r="D39" s="65"/>
      <c r="E39" s="12">
        <v>138600</v>
      </c>
      <c r="F39" s="12">
        <v>100</v>
      </c>
      <c r="G39" s="12">
        <v>28043</v>
      </c>
      <c r="H39" s="12">
        <f t="shared" si="1"/>
        <v>166543</v>
      </c>
      <c r="I39" s="12">
        <v>27943</v>
      </c>
      <c r="J39" s="22"/>
      <c r="K39" s="23"/>
      <c r="L39" s="12"/>
      <c r="M39" s="24"/>
      <c r="N39" s="25"/>
    </row>
    <row r="40" spans="1:14" ht="49.5" customHeight="1">
      <c r="A40" s="4"/>
      <c r="B40" s="21"/>
      <c r="C40" s="64" t="s">
        <v>27</v>
      </c>
      <c r="D40" s="65"/>
      <c r="E40" s="12">
        <v>4000</v>
      </c>
      <c r="F40" s="12">
        <v>430</v>
      </c>
      <c r="G40" s="12"/>
      <c r="H40" s="12">
        <f t="shared" si="1"/>
        <v>3570</v>
      </c>
      <c r="I40" s="12"/>
      <c r="J40" s="22"/>
      <c r="K40" s="23"/>
      <c r="L40" s="12">
        <v>-430</v>
      </c>
      <c r="M40" s="24"/>
      <c r="N40" s="25"/>
    </row>
    <row r="41" spans="1:14" ht="49.5" customHeight="1">
      <c r="A41" s="4"/>
      <c r="B41" s="21"/>
      <c r="C41" s="64" t="s">
        <v>34</v>
      </c>
      <c r="D41" s="65"/>
      <c r="E41" s="12">
        <v>1370</v>
      </c>
      <c r="F41" s="12">
        <v>25</v>
      </c>
      <c r="G41" s="12">
        <v>363</v>
      </c>
      <c r="H41" s="12">
        <f t="shared" si="1"/>
        <v>1708</v>
      </c>
      <c r="I41" s="12">
        <v>338</v>
      </c>
      <c r="J41" s="22"/>
      <c r="K41" s="23"/>
      <c r="L41" s="12"/>
      <c r="M41" s="24"/>
      <c r="N41" s="25"/>
    </row>
    <row r="42" spans="1:14" ht="49.5" customHeight="1">
      <c r="A42" s="4"/>
      <c r="B42" s="21"/>
      <c r="C42" s="64" t="s">
        <v>35</v>
      </c>
      <c r="D42" s="65"/>
      <c r="E42" s="12">
        <v>460</v>
      </c>
      <c r="F42" s="12">
        <v>460</v>
      </c>
      <c r="G42" s="12"/>
      <c r="H42" s="12">
        <f t="shared" si="1"/>
        <v>0</v>
      </c>
      <c r="I42" s="12">
        <v>-460</v>
      </c>
      <c r="J42" s="22"/>
      <c r="K42" s="23"/>
      <c r="L42" s="12"/>
      <c r="M42" s="24"/>
      <c r="N42" s="25"/>
    </row>
    <row r="43" spans="1:14" ht="43.5" customHeight="1">
      <c r="A43" s="4"/>
      <c r="B43" s="21"/>
      <c r="C43" s="64" t="s">
        <v>36</v>
      </c>
      <c r="D43" s="65"/>
      <c r="E43" s="12">
        <v>3750</v>
      </c>
      <c r="F43" s="12"/>
      <c r="G43" s="12">
        <v>1091</v>
      </c>
      <c r="H43" s="12">
        <f t="shared" si="1"/>
        <v>4841</v>
      </c>
      <c r="I43" s="12">
        <v>1091</v>
      </c>
      <c r="J43" s="22"/>
      <c r="K43" s="23"/>
      <c r="L43" s="12"/>
      <c r="M43" s="24"/>
      <c r="N43" s="25"/>
    </row>
    <row r="44" spans="1:15" s="1" customFormat="1" ht="36" customHeight="1">
      <c r="A44" s="2"/>
      <c r="B44" s="28">
        <v>851</v>
      </c>
      <c r="C44" s="62" t="s">
        <v>21</v>
      </c>
      <c r="D44" s="63"/>
      <c r="E44" s="13">
        <v>2156814</v>
      </c>
      <c r="F44" s="13"/>
      <c r="G44" s="13">
        <v>193058</v>
      </c>
      <c r="H44" s="13">
        <f t="shared" si="1"/>
        <v>2349872</v>
      </c>
      <c r="I44" s="55">
        <v>193058</v>
      </c>
      <c r="J44" s="56">
        <v>193058</v>
      </c>
      <c r="K44" s="26"/>
      <c r="L44" s="13"/>
      <c r="M44" s="19"/>
      <c r="N44" s="20"/>
      <c r="O44"/>
    </row>
    <row r="45" spans="1:14" ht="41.25" customHeight="1">
      <c r="A45" s="4"/>
      <c r="B45" s="21"/>
      <c r="C45" s="64" t="s">
        <v>20</v>
      </c>
      <c r="D45" s="65"/>
      <c r="E45" s="12">
        <v>2156814</v>
      </c>
      <c r="F45" s="12"/>
      <c r="G45" s="12">
        <v>193058</v>
      </c>
      <c r="H45" s="12">
        <f t="shared" si="1"/>
        <v>2349872</v>
      </c>
      <c r="I45" s="57">
        <v>193058</v>
      </c>
      <c r="J45" s="46">
        <v>193058</v>
      </c>
      <c r="K45" s="23"/>
      <c r="L45" s="12"/>
      <c r="M45" s="24"/>
      <c r="N45" s="25"/>
    </row>
    <row r="46" spans="1:14" ht="41.25" customHeight="1">
      <c r="A46" s="4"/>
      <c r="B46" s="28">
        <v>852</v>
      </c>
      <c r="C46" s="62" t="s">
        <v>28</v>
      </c>
      <c r="D46" s="63"/>
      <c r="E46" s="13">
        <v>3930833</v>
      </c>
      <c r="F46" s="13">
        <f>SUM(F47:F52)</f>
        <v>131260</v>
      </c>
      <c r="G46" s="13">
        <f>SUM(G47:G52)</f>
        <v>2103699</v>
      </c>
      <c r="H46" s="13">
        <f t="shared" si="1"/>
        <v>5903272</v>
      </c>
      <c r="I46" s="13">
        <f aca="true" t="shared" si="2" ref="I46:N46">SUM(I47:I52)</f>
        <v>-123032</v>
      </c>
      <c r="J46" s="13">
        <f t="shared" si="2"/>
        <v>6700</v>
      </c>
      <c r="K46" s="13">
        <f t="shared" si="2"/>
        <v>1286</v>
      </c>
      <c r="L46" s="13">
        <f t="shared" si="2"/>
        <v>2095471</v>
      </c>
      <c r="M46" s="13"/>
      <c r="N46" s="13">
        <f t="shared" si="2"/>
        <v>2095471</v>
      </c>
    </row>
    <row r="47" spans="1:14" ht="41.25" customHeight="1">
      <c r="A47" s="4"/>
      <c r="B47" s="47"/>
      <c r="C47" s="58" t="s">
        <v>38</v>
      </c>
      <c r="D47" s="59"/>
      <c r="E47" s="12">
        <v>2493315</v>
      </c>
      <c r="F47" s="12">
        <v>130000</v>
      </c>
      <c r="G47" s="12"/>
      <c r="H47" s="12">
        <f t="shared" si="1"/>
        <v>2363315</v>
      </c>
      <c r="I47" s="12">
        <v>-130000</v>
      </c>
      <c r="J47" s="22"/>
      <c r="K47" s="23"/>
      <c r="L47" s="12"/>
      <c r="M47" s="24"/>
      <c r="N47" s="25"/>
    </row>
    <row r="48" spans="1:14" ht="35.25" customHeight="1">
      <c r="A48" s="4"/>
      <c r="B48" s="47"/>
      <c r="C48" s="58" t="s">
        <v>34</v>
      </c>
      <c r="D48" s="59"/>
      <c r="E48" s="12">
        <v>1630</v>
      </c>
      <c r="F48" s="12">
        <v>660</v>
      </c>
      <c r="G48" s="12">
        <v>28</v>
      </c>
      <c r="H48" s="12">
        <f t="shared" si="1"/>
        <v>998</v>
      </c>
      <c r="I48" s="12">
        <f>G48-F48</f>
        <v>-632</v>
      </c>
      <c r="J48" s="22"/>
      <c r="K48" s="23"/>
      <c r="L48" s="12"/>
      <c r="M48" s="24"/>
      <c r="N48" s="25"/>
    </row>
    <row r="49" spans="1:14" ht="41.25" customHeight="1">
      <c r="A49" s="4"/>
      <c r="B49" s="47"/>
      <c r="C49" s="58" t="s">
        <v>36</v>
      </c>
      <c r="D49" s="59"/>
      <c r="E49" s="12">
        <v>3009</v>
      </c>
      <c r="F49" s="12">
        <v>600</v>
      </c>
      <c r="G49" s="12">
        <v>214</v>
      </c>
      <c r="H49" s="12">
        <f t="shared" si="1"/>
        <v>2623</v>
      </c>
      <c r="I49" s="12">
        <f>G49-F49</f>
        <v>-386</v>
      </c>
      <c r="J49" s="22"/>
      <c r="K49" s="23"/>
      <c r="L49" s="12"/>
      <c r="M49" s="24"/>
      <c r="N49" s="25"/>
    </row>
    <row r="50" spans="1:14" ht="71.25" customHeight="1">
      <c r="A50" s="4"/>
      <c r="B50" s="47"/>
      <c r="C50" s="58" t="s">
        <v>43</v>
      </c>
      <c r="D50" s="59"/>
      <c r="E50" s="12">
        <v>431217</v>
      </c>
      <c r="F50" s="12"/>
      <c r="G50" s="12">
        <v>1286</v>
      </c>
      <c r="H50" s="12">
        <f t="shared" si="1"/>
        <v>432503</v>
      </c>
      <c r="I50" s="12">
        <v>1286</v>
      </c>
      <c r="J50" s="22"/>
      <c r="K50" s="23">
        <v>1286</v>
      </c>
      <c r="L50" s="12"/>
      <c r="M50" s="24"/>
      <c r="N50" s="25"/>
    </row>
    <row r="51" spans="1:14" ht="41.25" customHeight="1">
      <c r="A51" s="4"/>
      <c r="B51" s="21"/>
      <c r="C51" s="60" t="s">
        <v>20</v>
      </c>
      <c r="D51" s="61"/>
      <c r="E51" s="12">
        <v>434466</v>
      </c>
      <c r="F51" s="12"/>
      <c r="G51" s="12">
        <v>6700</v>
      </c>
      <c r="H51" s="12">
        <f t="shared" si="1"/>
        <v>441166</v>
      </c>
      <c r="I51" s="12">
        <v>6700</v>
      </c>
      <c r="J51" s="22">
        <v>6700</v>
      </c>
      <c r="K51" s="23"/>
      <c r="L51" s="12"/>
      <c r="M51" s="24"/>
      <c r="N51" s="25"/>
    </row>
    <row r="52" spans="1:14" ht="75.75" customHeight="1">
      <c r="A52" s="4"/>
      <c r="B52" s="21"/>
      <c r="C52" s="60" t="s">
        <v>43</v>
      </c>
      <c r="D52" s="61"/>
      <c r="E52" s="12">
        <v>0</v>
      </c>
      <c r="F52" s="12"/>
      <c r="G52" s="12">
        <v>2095471</v>
      </c>
      <c r="H52" s="12">
        <f t="shared" si="1"/>
        <v>2095471</v>
      </c>
      <c r="I52" s="12"/>
      <c r="J52" s="22"/>
      <c r="K52" s="23"/>
      <c r="L52" s="12">
        <v>2095471</v>
      </c>
      <c r="M52" s="24"/>
      <c r="N52" s="23">
        <v>2095471</v>
      </c>
    </row>
    <row r="53" spans="1:14" ht="52.5" customHeight="1">
      <c r="A53" s="4"/>
      <c r="B53" s="28">
        <v>853</v>
      </c>
      <c r="C53" s="62" t="s">
        <v>54</v>
      </c>
      <c r="D53" s="63"/>
      <c r="E53" s="13">
        <v>491099</v>
      </c>
      <c r="F53" s="13">
        <f>F54</f>
        <v>1290</v>
      </c>
      <c r="G53" s="13"/>
      <c r="H53" s="13">
        <f>E53-F53+G53</f>
        <v>489809</v>
      </c>
      <c r="I53" s="13">
        <f>I54</f>
        <v>-1290</v>
      </c>
      <c r="J53" s="13"/>
      <c r="K53" s="13"/>
      <c r="L53" s="13"/>
      <c r="M53" s="13"/>
      <c r="N53" s="13"/>
    </row>
    <row r="54" spans="1:14" ht="42.75" customHeight="1">
      <c r="A54" s="4"/>
      <c r="B54" s="21"/>
      <c r="C54" s="60" t="s">
        <v>34</v>
      </c>
      <c r="D54" s="61"/>
      <c r="E54" s="12">
        <v>1500</v>
      </c>
      <c r="F54" s="12">
        <v>1290</v>
      </c>
      <c r="G54" s="12"/>
      <c r="H54" s="12">
        <f>E54-F54+G54</f>
        <v>210</v>
      </c>
      <c r="I54" s="12">
        <v>-1290</v>
      </c>
      <c r="J54" s="22"/>
      <c r="K54" s="23"/>
      <c r="L54" s="12"/>
      <c r="M54" s="24"/>
      <c r="N54" s="23"/>
    </row>
    <row r="55" spans="1:14" ht="41.25" customHeight="1">
      <c r="A55" s="4"/>
      <c r="B55" s="28">
        <v>854</v>
      </c>
      <c r="C55" s="62" t="s">
        <v>37</v>
      </c>
      <c r="D55" s="63"/>
      <c r="E55" s="13">
        <v>52490</v>
      </c>
      <c r="F55" s="13">
        <v>106</v>
      </c>
      <c r="G55" s="13">
        <v>12608</v>
      </c>
      <c r="H55" s="13">
        <f t="shared" si="1"/>
        <v>64992</v>
      </c>
      <c r="I55" s="13">
        <f>SUM(I56:I60)</f>
        <v>12502</v>
      </c>
      <c r="J55" s="13"/>
      <c r="K55" s="13"/>
      <c r="L55" s="13"/>
      <c r="M55" s="13"/>
      <c r="N55" s="13"/>
    </row>
    <row r="56" spans="1:14" ht="36.75" customHeight="1">
      <c r="A56" s="4"/>
      <c r="B56" s="21"/>
      <c r="C56" s="64" t="s">
        <v>32</v>
      </c>
      <c r="D56" s="65"/>
      <c r="E56" s="12">
        <v>100</v>
      </c>
      <c r="F56" s="12">
        <v>46</v>
      </c>
      <c r="G56" s="12"/>
      <c r="H56" s="12">
        <f t="shared" si="1"/>
        <v>54</v>
      </c>
      <c r="I56" s="12">
        <v>-46</v>
      </c>
      <c r="J56" s="22"/>
      <c r="K56" s="23"/>
      <c r="L56" s="12"/>
      <c r="M56" s="24"/>
      <c r="N56" s="25"/>
    </row>
    <row r="57" spans="1:14" ht="35.25" customHeight="1">
      <c r="A57" s="4"/>
      <c r="B57" s="21"/>
      <c r="C57" s="64" t="s">
        <v>38</v>
      </c>
      <c r="D57" s="65"/>
      <c r="E57" s="12">
        <v>49900</v>
      </c>
      <c r="F57" s="12"/>
      <c r="G57" s="12">
        <v>12500</v>
      </c>
      <c r="H57" s="12">
        <f t="shared" si="1"/>
        <v>62400</v>
      </c>
      <c r="I57" s="12">
        <v>12500</v>
      </c>
      <c r="J57" s="22"/>
      <c r="K57" s="23"/>
      <c r="L57" s="12"/>
      <c r="M57" s="24"/>
      <c r="N57" s="25"/>
    </row>
    <row r="58" spans="1:14" ht="36.75" customHeight="1">
      <c r="A58" s="4"/>
      <c r="B58" s="21"/>
      <c r="C58" s="64" t="s">
        <v>34</v>
      </c>
      <c r="D58" s="65"/>
      <c r="E58" s="12">
        <v>100</v>
      </c>
      <c r="F58" s="12"/>
      <c r="G58" s="12">
        <v>30</v>
      </c>
      <c r="H58" s="12">
        <f t="shared" si="1"/>
        <v>130</v>
      </c>
      <c r="I58" s="12">
        <v>30</v>
      </c>
      <c r="J58" s="22"/>
      <c r="K58" s="23"/>
      <c r="L58" s="12"/>
      <c r="M58" s="24"/>
      <c r="N58" s="25"/>
    </row>
    <row r="59" spans="1:14" ht="41.25" customHeight="1">
      <c r="A59" s="4"/>
      <c r="B59" s="21"/>
      <c r="C59" s="64" t="s">
        <v>35</v>
      </c>
      <c r="D59" s="65"/>
      <c r="E59" s="12">
        <v>60</v>
      </c>
      <c r="F59" s="12">
        <v>60</v>
      </c>
      <c r="G59" s="12"/>
      <c r="H59" s="12">
        <f t="shared" si="1"/>
        <v>0</v>
      </c>
      <c r="I59" s="12">
        <v>-60</v>
      </c>
      <c r="J59" s="22"/>
      <c r="K59" s="23"/>
      <c r="L59" s="12"/>
      <c r="M59" s="24"/>
      <c r="N59" s="25"/>
    </row>
    <row r="60" spans="1:14" ht="35.25" customHeight="1">
      <c r="A60" s="4"/>
      <c r="B60" s="21"/>
      <c r="C60" s="64" t="s">
        <v>36</v>
      </c>
      <c r="D60" s="65"/>
      <c r="E60" s="12">
        <v>2330</v>
      </c>
      <c r="F60" s="12"/>
      <c r="G60" s="12">
        <v>78</v>
      </c>
      <c r="H60" s="12">
        <f t="shared" si="1"/>
        <v>2408</v>
      </c>
      <c r="I60" s="12">
        <v>78</v>
      </c>
      <c r="J60" s="22"/>
      <c r="K60" s="23"/>
      <c r="L60" s="12"/>
      <c r="M60" s="24"/>
      <c r="N60" s="25"/>
    </row>
    <row r="61" spans="1:14" ht="41.25" customHeight="1">
      <c r="A61" s="48"/>
      <c r="B61" s="28">
        <v>900</v>
      </c>
      <c r="C61" s="62" t="s">
        <v>55</v>
      </c>
      <c r="D61" s="63"/>
      <c r="E61" s="13">
        <v>200280</v>
      </c>
      <c r="F61" s="13">
        <f>F62+F63</f>
        <v>23471</v>
      </c>
      <c r="G61" s="13"/>
      <c r="H61" s="13">
        <f>E61-F61+G61</f>
        <v>176809</v>
      </c>
      <c r="I61" s="13">
        <f>I62+I63</f>
        <v>-23471</v>
      </c>
      <c r="J61" s="13"/>
      <c r="K61" s="13"/>
      <c r="L61" s="13"/>
      <c r="M61" s="13"/>
      <c r="N61" s="13"/>
    </row>
    <row r="62" spans="1:14" ht="41.25" customHeight="1">
      <c r="A62" s="4"/>
      <c r="B62" s="21"/>
      <c r="C62" s="64" t="s">
        <v>32</v>
      </c>
      <c r="D62" s="65"/>
      <c r="E62" s="12">
        <v>159000</v>
      </c>
      <c r="F62" s="12">
        <v>22471</v>
      </c>
      <c r="G62" s="12"/>
      <c r="H62" s="12">
        <f>E62-F62+G62</f>
        <v>136529</v>
      </c>
      <c r="I62" s="12">
        <v>-22471</v>
      </c>
      <c r="J62" s="22"/>
      <c r="K62" s="23"/>
      <c r="L62" s="12"/>
      <c r="M62" s="24"/>
      <c r="N62" s="25"/>
    </row>
    <row r="63" spans="1:14" ht="38.25" customHeight="1">
      <c r="A63" s="4"/>
      <c r="B63" s="21"/>
      <c r="C63" s="64" t="s">
        <v>34</v>
      </c>
      <c r="D63" s="65"/>
      <c r="E63" s="12">
        <v>1000</v>
      </c>
      <c r="F63" s="12">
        <v>1000</v>
      </c>
      <c r="G63" s="12"/>
      <c r="H63" s="12">
        <f>E63-F63+G63</f>
        <v>0</v>
      </c>
      <c r="I63" s="12">
        <v>-1000</v>
      </c>
      <c r="J63" s="22"/>
      <c r="K63" s="23"/>
      <c r="L63" s="12"/>
      <c r="M63" s="24"/>
      <c r="N63" s="25"/>
    </row>
    <row r="64" spans="2:14" ht="30.75" customHeight="1">
      <c r="B64" s="11" t="s">
        <v>24</v>
      </c>
      <c r="C64" s="62" t="s">
        <v>25</v>
      </c>
      <c r="D64" s="63"/>
      <c r="E64" s="13">
        <v>80000</v>
      </c>
      <c r="F64" s="13">
        <f>F65+F66</f>
        <v>1034</v>
      </c>
      <c r="G64" s="13">
        <f>G65+G66</f>
        <v>63412</v>
      </c>
      <c r="H64" s="13">
        <f t="shared" si="1"/>
        <v>142378</v>
      </c>
      <c r="I64" s="13">
        <f>I65+I66</f>
        <v>62378</v>
      </c>
      <c r="J64" s="13">
        <f>J65+J66</f>
        <v>62378</v>
      </c>
      <c r="K64" s="13"/>
      <c r="L64" s="13"/>
      <c r="M64" s="13"/>
      <c r="N64" s="13"/>
    </row>
    <row r="65" spans="2:14" ht="54.75" customHeight="1">
      <c r="B65" s="49"/>
      <c r="C65" s="58" t="s">
        <v>56</v>
      </c>
      <c r="D65" s="59"/>
      <c r="E65" s="12">
        <v>80000</v>
      </c>
      <c r="F65" s="12">
        <v>1034</v>
      </c>
      <c r="G65" s="12"/>
      <c r="H65" s="12">
        <f t="shared" si="1"/>
        <v>78966</v>
      </c>
      <c r="I65" s="12">
        <v>-1034</v>
      </c>
      <c r="J65" s="24">
        <v>-1034</v>
      </c>
      <c r="K65" s="23"/>
      <c r="L65" s="12"/>
      <c r="M65" s="24"/>
      <c r="N65" s="25"/>
    </row>
    <row r="66" spans="2:14" ht="48.75" customHeight="1">
      <c r="B66" s="10"/>
      <c r="C66" s="66" t="s">
        <v>26</v>
      </c>
      <c r="D66" s="66"/>
      <c r="E66" s="12">
        <v>0</v>
      </c>
      <c r="F66" s="12"/>
      <c r="G66" s="12">
        <v>63412</v>
      </c>
      <c r="H66" s="12">
        <f t="shared" si="1"/>
        <v>63412</v>
      </c>
      <c r="I66" s="12">
        <v>63412</v>
      </c>
      <c r="J66" s="24">
        <v>63412</v>
      </c>
      <c r="K66" s="23"/>
      <c r="L66" s="12"/>
      <c r="M66" s="24"/>
      <c r="N66" s="25"/>
    </row>
    <row r="67" spans="2:14" ht="12.75">
      <c r="B67" s="8"/>
      <c r="C67" s="67"/>
      <c r="D67" s="67"/>
      <c r="E67" s="27">
        <v>75818496</v>
      </c>
      <c r="F67" s="27">
        <f>SUM(F9:F66)/2</f>
        <v>1774531</v>
      </c>
      <c r="G67" s="27">
        <f>SUM(G9:G66)/2</f>
        <v>3805530</v>
      </c>
      <c r="H67" s="31">
        <f t="shared" si="1"/>
        <v>77849495</v>
      </c>
      <c r="I67" s="27">
        <f>69344282+SUM(I9:I66)/2</f>
        <v>70528406</v>
      </c>
      <c r="J67" s="27">
        <f>8471220+SUM(J9:J66)/2</f>
        <v>8713285</v>
      </c>
      <c r="K67" s="27">
        <f>1675605+SUM(K9:K66)/2</f>
        <v>1676891</v>
      </c>
      <c r="L67" s="27">
        <f>6474214+SUM(L9:L66)/2</f>
        <v>7321089</v>
      </c>
      <c r="M67" s="27">
        <f>2254026+SUM(M9:M66)/2</f>
        <v>2017673</v>
      </c>
      <c r="N67" s="27">
        <f>0+SUM(N9:N66)/2</f>
        <v>2355016</v>
      </c>
    </row>
    <row r="68" spans="5:14" ht="12.75">
      <c r="E68" s="29"/>
      <c r="F68" s="29"/>
      <c r="G68" s="29"/>
      <c r="H68" s="29"/>
      <c r="I68" s="51"/>
      <c r="J68" s="6"/>
      <c r="K68" s="6"/>
      <c r="L68" s="6"/>
      <c r="M68" s="6"/>
      <c r="N68" s="6"/>
    </row>
    <row r="69" spans="2:8" ht="12.75">
      <c r="B69" s="9" t="s">
        <v>2</v>
      </c>
      <c r="D69" s="1"/>
      <c r="E69" s="1"/>
      <c r="F69" s="1"/>
      <c r="G69" s="1"/>
      <c r="H69" s="1"/>
    </row>
  </sheetData>
  <sheetProtection/>
  <mergeCells count="73">
    <mergeCell ref="C35:D35"/>
    <mergeCell ref="C59:D59"/>
    <mergeCell ref="C60:D60"/>
    <mergeCell ref="C39:D39"/>
    <mergeCell ref="C40:D40"/>
    <mergeCell ref="C41:D41"/>
    <mergeCell ref="C42:D42"/>
    <mergeCell ref="C43:D43"/>
    <mergeCell ref="C55:D55"/>
    <mergeCell ref="C51:D51"/>
    <mergeCell ref="M7:M8"/>
    <mergeCell ref="J6:K6"/>
    <mergeCell ref="N7:N8"/>
    <mergeCell ref="C13:D13"/>
    <mergeCell ref="C25:D25"/>
    <mergeCell ref="C29:D29"/>
    <mergeCell ref="C10:D10"/>
    <mergeCell ref="C14:D14"/>
    <mergeCell ref="C15:D15"/>
    <mergeCell ref="C16:D16"/>
    <mergeCell ref="A3:M3"/>
    <mergeCell ref="M6:N6"/>
    <mergeCell ref="C4:D8"/>
    <mergeCell ref="E4:N4"/>
    <mergeCell ref="E5:H7"/>
    <mergeCell ref="B4:B8"/>
    <mergeCell ref="L6:L8"/>
    <mergeCell ref="J7:J8"/>
    <mergeCell ref="K7:K8"/>
    <mergeCell ref="I5:N5"/>
    <mergeCell ref="C66:D66"/>
    <mergeCell ref="C67:D67"/>
    <mergeCell ref="C11:D11"/>
    <mergeCell ref="I6:I8"/>
    <mergeCell ref="C64:D64"/>
    <mergeCell ref="C34:D34"/>
    <mergeCell ref="C36:D36"/>
    <mergeCell ref="C12:D12"/>
    <mergeCell ref="C44:D44"/>
    <mergeCell ref="C9:D9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31:D31"/>
    <mergeCell ref="C30:D30"/>
    <mergeCell ref="C32:D32"/>
    <mergeCell ref="C33:D33"/>
    <mergeCell ref="C47:D47"/>
    <mergeCell ref="C48:D48"/>
    <mergeCell ref="C49:D49"/>
    <mergeCell ref="C50:D50"/>
    <mergeCell ref="C46:D46"/>
    <mergeCell ref="C45:D45"/>
    <mergeCell ref="C37:D37"/>
    <mergeCell ref="C38:D38"/>
    <mergeCell ref="C65:D65"/>
    <mergeCell ref="C52:D52"/>
    <mergeCell ref="C53:D53"/>
    <mergeCell ref="C54:D54"/>
    <mergeCell ref="C61:D61"/>
    <mergeCell ref="C62:D62"/>
    <mergeCell ref="C63:D63"/>
    <mergeCell ref="C56:D56"/>
    <mergeCell ref="C57:D57"/>
    <mergeCell ref="C58:D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scaleWithDoc="0" alignWithMargins="0">
    <oddHeader>&amp;RZałącznik Nr 1 do Uchwały
 Nr XX/110/2012 
Rady Powiatu w Sochaczewie
 z dnia 28 grudnia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2013-01-04T07:25:59Z</cp:lastPrinted>
  <dcterms:created xsi:type="dcterms:W3CDTF">1998-12-09T13:02:10Z</dcterms:created>
  <dcterms:modified xsi:type="dcterms:W3CDTF">2013-01-04T07:26:16Z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